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80" windowHeight="11370" activeTab="0"/>
  </bookViews>
  <sheets>
    <sheet name="含增值税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<sst xmlns="http://schemas.openxmlformats.org/spreadsheetml/2006/main" count="30" uniqueCount="24">
  <si>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应发金额所在区间</t>
  </si>
  <si>
    <t>应发数</t>
  </si>
  <si>
    <t>应纳增值税</t>
  </si>
  <si>
    <t>应纳税所得额</t>
  </si>
  <si>
    <t>税率（%）</t>
  </si>
  <si>
    <t>个人所得税</t>
  </si>
  <si>
    <t>实发金额</t>
  </si>
  <si>
    <t>851.06-4240元</t>
  </si>
  <si>
    <t>4255.32-26595.74元</t>
  </si>
  <si>
    <t>26595.74-66489.36元</t>
  </si>
  <si>
    <t>66489.36元及以上</t>
  </si>
  <si>
    <t>本表使用说明：在蓝色应发数对应格中输入数字，即可计算出实发数、个人所得税、应纳增值税</t>
  </si>
  <si>
    <t>实发金额所在区间</t>
  </si>
  <si>
    <t>所得税税前额</t>
  </si>
  <si>
    <t>800元以下</t>
  </si>
  <si>
    <t>800-3360元</t>
  </si>
  <si>
    <t>3360-21000元</t>
  </si>
  <si>
    <t>21000-49500元</t>
  </si>
  <si>
    <t>49500元及以上</t>
  </si>
  <si>
    <t>本表使用说明：在蓝色实发数对应格中输入数字，即可以计算出应发数、个人所得税、应纳增值税</t>
  </si>
  <si>
    <t>备注:依据《关于全面推开营业税改征增值税试点的通知》（财税〔2016〕36号）相关规定，校外外籍人员取得劳务报酬，适用6%增值税税率。</t>
  </si>
  <si>
    <t>外籍人员提供劳务缴纳增值税计算表</t>
  </si>
  <si>
    <t>已知应发计算实发</t>
  </si>
  <si>
    <t>已知实发计算应发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</si>
</sst>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#,##0.00_);[Red]\(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2"/>
      <name val="宋体"/>
      <family val="0"/>
    </font>
    <font>
      <sz val="9"/>
      <name val="宋体"/>
      <family val="0"/>
    </font>
    <font>
      <b/>
      <sz val="1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7" fontId="0" fillId="0" borderId="10" xfId="0" applyNumberFormat="1" applyBorder="1" applyAlignment="1" applyProtection="1">
      <alignment horizontal="center" vertical="center"/>
      <protection hidden="1"/>
    </xf>
    <xf numFmtId="176" fontId="0" fillId="0" borderId="10" xfId="0" applyNumberFormat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 applyProtection="1">
      <alignment horizontal="center" vertical="center"/>
      <protection hidden="1"/>
    </xf>
    <xf numFmtId="178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0" fillId="0" borderId="11" xfId="0" applyNumberFormat="1" applyBorder="1" applyAlignment="1" applyProtection="1">
      <alignment horizontal="center" vertical="center"/>
      <protection hidden="1"/>
    </xf>
    <xf numFmtId="178" fontId="0" fillId="0" borderId="11" xfId="0" applyNumberForma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/>
    </xf>
    <xf numFmtId="0" fontId="5" fillId="35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left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5"/>
  <sheetViews>
    <sheetView tabSelected="1" zoomScalePageLayoutView="0" workbookViewId="0" topLeftCell="A1">
      <selection activeCell="D33" sqref="D33"/>
    </sheetView>
  </sheetViews>
  <sheetFormatPr defaultColWidth="9.00390625" defaultRowHeight="14.25"/>
  <cols>
    <col min="2" max="2" width="28.25390625" style="0" customWidth="1"/>
    <col min="3" max="3" width="12.875" style="0" bestFit="1" customWidth="1"/>
    <col min="4" max="4" width="18.25390625" style="1" customWidth="1"/>
    <col min="5" max="5" width="14.00390625" style="1" bestFit="1" customWidth="1"/>
    <col min="6" max="6" width="14.00390625" style="0" bestFit="1" customWidth="1"/>
    <col min="7" max="7" width="13.00390625" style="2" customWidth="1"/>
    <col min="8" max="8" width="14.00390625" style="3" bestFit="1" customWidth="1"/>
    <col min="9" max="9" width="18.25390625" style="0" customWidth="1"/>
    <col min="10" max="10" width="9.50390625" style="0" bestFit="1" customWidth="1"/>
  </cols>
  <sheetData>
    <row r="1" spans="2:9" ht="14.25">
      <c r="B1" s="27" t="s">
        <v>21</v>
      </c>
      <c r="C1" s="27"/>
      <c r="D1" s="27"/>
      <c r="E1" s="27"/>
      <c r="F1" s="27"/>
      <c r="G1" s="27"/>
      <c r="H1" s="27"/>
      <c r="I1" s="27"/>
    </row>
    <row r="2" spans="2:9" ht="14.25">
      <c r="B2" s="27"/>
      <c r="C2" s="27"/>
      <c r="D2" s="27"/>
      <c r="E2" s="27"/>
      <c r="F2" s="27"/>
      <c r="G2" s="27"/>
      <c r="H2" s="27"/>
      <c r="I2" s="27"/>
    </row>
    <row r="3" spans="2:8" ht="14.25" customHeight="1">
      <c r="B3" s="28" t="s">
        <v>22</v>
      </c>
      <c r="C3" s="28"/>
      <c r="D3" s="28"/>
      <c r="E3" s="28"/>
      <c r="F3" s="28"/>
      <c r="G3" s="28"/>
      <c r="H3" s="28"/>
    </row>
    <row r="4" spans="2:8" ht="14.25">
      <c r="B4" s="29"/>
      <c r="C4" s="29"/>
      <c r="D4" s="29"/>
      <c r="E4" s="29"/>
      <c r="F4" s="29"/>
      <c r="G4" s="29"/>
      <c r="H4" s="29"/>
    </row>
    <row r="5" spans="2:8" ht="14.25">
      <c r="B5" s="4" t="s">
        <v>0</v>
      </c>
      <c r="C5" s="5" t="s">
        <v>1</v>
      </c>
      <c r="D5" s="4" t="s">
        <v>2</v>
      </c>
      <c r="E5" s="6" t="s">
        <v>3</v>
      </c>
      <c r="F5" s="4" t="s">
        <v>4</v>
      </c>
      <c r="G5" s="7" t="s">
        <v>5</v>
      </c>
      <c r="H5" s="8" t="s">
        <v>6</v>
      </c>
    </row>
    <row r="6" spans="2:8" ht="14.25">
      <c r="B6" s="4">
        <v>851.06</v>
      </c>
      <c r="C6" s="9">
        <v>851.06</v>
      </c>
      <c r="D6" s="10">
        <f>C6*0.06</f>
        <v>51.063599999999994</v>
      </c>
      <c r="E6" s="11">
        <f>C6-D6</f>
        <v>799.9964</v>
      </c>
      <c r="F6" s="10"/>
      <c r="G6" s="10"/>
      <c r="H6" s="12">
        <f>C6-D6</f>
        <v>799.9964</v>
      </c>
    </row>
    <row r="7" spans="2:8" ht="14.25">
      <c r="B7" s="13" t="s">
        <v>7</v>
      </c>
      <c r="C7" s="9">
        <v>4000</v>
      </c>
      <c r="D7" s="10">
        <f>C7*0.06</f>
        <v>240</v>
      </c>
      <c r="E7" s="11">
        <f>C7-D7-800</f>
        <v>2960</v>
      </c>
      <c r="F7" s="10">
        <v>0.2</v>
      </c>
      <c r="G7" s="10">
        <f>E7*0.2</f>
        <v>592</v>
      </c>
      <c r="H7" s="12">
        <f>C7-G7-D7</f>
        <v>3168</v>
      </c>
    </row>
    <row r="8" spans="2:8" ht="14.25">
      <c r="B8" s="13" t="s">
        <v>8</v>
      </c>
      <c r="C8" s="9">
        <v>26595.74</v>
      </c>
      <c r="D8" s="10">
        <f>C8*0.06</f>
        <v>1595.7444</v>
      </c>
      <c r="E8" s="11">
        <f>(C8-D8)*(1-0.2)</f>
        <v>19999.99648</v>
      </c>
      <c r="F8" s="10">
        <v>0.2</v>
      </c>
      <c r="G8" s="10">
        <f>E8*0.2</f>
        <v>3999.9992960000004</v>
      </c>
      <c r="H8" s="12">
        <f>C8-G8-D8</f>
        <v>20999.996304</v>
      </c>
    </row>
    <row r="9" spans="2:8" ht="14.25">
      <c r="B9" s="14" t="s">
        <v>9</v>
      </c>
      <c r="C9" s="15">
        <v>66489.36</v>
      </c>
      <c r="D9" s="10">
        <f>C9*0.06</f>
        <v>3989.3615999999997</v>
      </c>
      <c r="E9" s="16">
        <f>(C9-D9)*(1-0.2)</f>
        <v>49999.99872</v>
      </c>
      <c r="F9" s="17">
        <v>0.3</v>
      </c>
      <c r="G9" s="17">
        <f>E9*F9-2000</f>
        <v>12999.999616000001</v>
      </c>
      <c r="H9" s="18">
        <f>C9-D9-G9</f>
        <v>49499.998784</v>
      </c>
    </row>
    <row r="10" spans="2:8" ht="14.25">
      <c r="B10" s="13" t="s">
        <v>10</v>
      </c>
      <c r="C10" s="9">
        <v>66489.36</v>
      </c>
      <c r="D10" s="10">
        <f>C10*0.06</f>
        <v>3989.3615999999997</v>
      </c>
      <c r="E10" s="11">
        <f>(C10-D10)*(1-0.2)</f>
        <v>49999.99872</v>
      </c>
      <c r="F10" s="10">
        <v>0.4</v>
      </c>
      <c r="G10" s="10">
        <f>E10*F10-7000</f>
        <v>12999.999488000001</v>
      </c>
      <c r="H10" s="12">
        <f>C10-D10-G10</f>
        <v>49499.998912</v>
      </c>
    </row>
    <row r="11" spans="2:8" ht="14.25" customHeight="1">
      <c r="B11" s="30" t="s">
        <v>11</v>
      </c>
      <c r="C11" s="30"/>
      <c r="D11" s="30"/>
      <c r="E11" s="30"/>
      <c r="F11" s="30"/>
      <c r="G11" s="30"/>
      <c r="H11" s="30"/>
    </row>
    <row r="12" spans="2:8" ht="14.25">
      <c r="B12" s="30"/>
      <c r="C12" s="30"/>
      <c r="D12" s="30"/>
      <c r="E12" s="30"/>
      <c r="F12" s="30"/>
      <c r="G12" s="30"/>
      <c r="H12" s="30"/>
    </row>
    <row r="13" spans="2:8" ht="14.25">
      <c r="B13" s="30"/>
      <c r="C13" s="30"/>
      <c r="D13" s="30"/>
      <c r="E13" s="30"/>
      <c r="F13" s="30"/>
      <c r="G13" s="30"/>
      <c r="H13" s="30"/>
    </row>
    <row r="14" spans="2:8" ht="14.25">
      <c r="B14" s="30"/>
      <c r="C14" s="30"/>
      <c r="D14" s="30"/>
      <c r="E14" s="30"/>
      <c r="F14" s="30"/>
      <c r="G14" s="30"/>
      <c r="H14" s="30"/>
    </row>
    <row r="15" spans="2:9" ht="14.25" customHeight="1">
      <c r="B15" s="31" t="s">
        <v>23</v>
      </c>
      <c r="C15" s="31"/>
      <c r="D15" s="31"/>
      <c r="E15" s="31"/>
      <c r="F15" s="31"/>
      <c r="G15" s="31"/>
      <c r="H15" s="31"/>
      <c r="I15" s="31"/>
    </row>
    <row r="16" spans="2:9" ht="14.25" customHeight="1">
      <c r="B16" s="32"/>
      <c r="C16" s="32"/>
      <c r="D16" s="32"/>
      <c r="E16" s="32"/>
      <c r="F16" s="32"/>
      <c r="G16" s="32"/>
      <c r="H16" s="32"/>
      <c r="I16" s="32"/>
    </row>
    <row r="17" spans="2:9" ht="14.25">
      <c r="B17" s="4" t="s">
        <v>12</v>
      </c>
      <c r="C17" s="19" t="s">
        <v>6</v>
      </c>
      <c r="D17" s="4" t="s">
        <v>4</v>
      </c>
      <c r="E17" s="20" t="s">
        <v>3</v>
      </c>
      <c r="F17" s="21" t="s">
        <v>5</v>
      </c>
      <c r="G17" s="7" t="s">
        <v>13</v>
      </c>
      <c r="H17" s="22" t="s">
        <v>1</v>
      </c>
      <c r="I17" s="10" t="s">
        <v>2</v>
      </c>
    </row>
    <row r="18" spans="2:9" ht="14.25">
      <c r="B18" s="4" t="s">
        <v>14</v>
      </c>
      <c r="C18" s="9">
        <v>800</v>
      </c>
      <c r="D18" s="10"/>
      <c r="E18" s="23"/>
      <c r="F18" s="10"/>
      <c r="G18" s="10"/>
      <c r="H18" s="24">
        <f>C18/0.94</f>
        <v>851.0638297872341</v>
      </c>
      <c r="I18" s="10">
        <f>H18*0.06</f>
        <v>51.06382978723404</v>
      </c>
    </row>
    <row r="19" spans="2:9" ht="14.25">
      <c r="B19" s="13" t="s">
        <v>15</v>
      </c>
      <c r="C19" s="9">
        <v>1000</v>
      </c>
      <c r="D19" s="10">
        <v>0.2</v>
      </c>
      <c r="E19" s="23">
        <f>(C19-800)/(1-0.2)</f>
        <v>250</v>
      </c>
      <c r="F19" s="10">
        <f>E19*0.2</f>
        <v>50</v>
      </c>
      <c r="G19" s="10">
        <f>C19+F19</f>
        <v>1050</v>
      </c>
      <c r="H19" s="24">
        <f>G19/0.94</f>
        <v>1117.0212765957447</v>
      </c>
      <c r="I19" s="10">
        <f>H19*0.06</f>
        <v>67.02127659574468</v>
      </c>
    </row>
    <row r="20" spans="2:9" ht="14.25">
      <c r="B20" s="13" t="s">
        <v>16</v>
      </c>
      <c r="C20" s="9">
        <v>6000</v>
      </c>
      <c r="D20" s="10">
        <v>0.2</v>
      </c>
      <c r="E20" s="23">
        <f>(C20*0.8)/0.84</f>
        <v>5714.285714285715</v>
      </c>
      <c r="F20" s="10">
        <f>E20*0.2</f>
        <v>1142.857142857143</v>
      </c>
      <c r="G20" s="10">
        <f>C20+F20</f>
        <v>7142.857142857143</v>
      </c>
      <c r="H20" s="24">
        <f>G20/0.94</f>
        <v>7598.7841945288765</v>
      </c>
      <c r="I20" s="10">
        <f>H20*0.06</f>
        <v>455.92705167173256</v>
      </c>
    </row>
    <row r="21" spans="2:9" ht="14.25">
      <c r="B21" s="13" t="s">
        <v>17</v>
      </c>
      <c r="C21" s="9">
        <v>49500</v>
      </c>
      <c r="D21" s="10">
        <v>0.3</v>
      </c>
      <c r="E21" s="23">
        <f>(C21-2000)*0.8/0.76</f>
        <v>50000</v>
      </c>
      <c r="F21" s="10">
        <f>E21*D21-2000</f>
        <v>13000</v>
      </c>
      <c r="G21" s="10">
        <f>C21+F21</f>
        <v>62500</v>
      </c>
      <c r="H21" s="24">
        <f>G21/0.94</f>
        <v>66489.36170212766</v>
      </c>
      <c r="I21" s="10">
        <f>H21*0.06</f>
        <v>3989.3617021276596</v>
      </c>
    </row>
    <row r="22" spans="2:9" ht="14.25">
      <c r="B22" s="13" t="s">
        <v>18</v>
      </c>
      <c r="C22" s="9">
        <v>49500</v>
      </c>
      <c r="D22" s="10">
        <v>0.4</v>
      </c>
      <c r="E22" s="23">
        <f>(C22-7000)*0.8/0.68</f>
        <v>50000</v>
      </c>
      <c r="F22" s="10">
        <f>E22*D22-7000</f>
        <v>13000</v>
      </c>
      <c r="G22" s="10">
        <f>C22+F22</f>
        <v>62500</v>
      </c>
      <c r="H22" s="24">
        <f>G22/0.94</f>
        <v>66489.36170212766</v>
      </c>
      <c r="I22" s="10">
        <f>H22*0.06</f>
        <v>3989.3617021276596</v>
      </c>
    </row>
    <row r="23" spans="2:9" ht="14.25">
      <c r="B23" s="33" t="s">
        <v>19</v>
      </c>
      <c r="C23" s="33"/>
      <c r="D23" s="33"/>
      <c r="E23" s="33"/>
      <c r="F23" s="33"/>
      <c r="G23" s="33"/>
      <c r="H23" s="33"/>
      <c r="I23" s="33"/>
    </row>
    <row r="24" spans="2:9" ht="14.25">
      <c r="B24" s="34"/>
      <c r="C24" s="34"/>
      <c r="D24" s="34"/>
      <c r="E24" s="34"/>
      <c r="F24" s="34"/>
      <c r="G24" s="34"/>
      <c r="H24" s="34"/>
      <c r="I24" s="34"/>
    </row>
    <row r="25" spans="1:9" ht="48" customHeight="1">
      <c r="A25" s="25" t="s">
        <v>20</v>
      </c>
      <c r="B25" s="26"/>
      <c r="C25" s="26"/>
      <c r="D25" s="26"/>
      <c r="E25" s="26"/>
      <c r="F25" s="26"/>
      <c r="G25" s="26"/>
      <c r="H25" s="26"/>
      <c r="I25" s="26"/>
    </row>
  </sheetData>
  <sheetProtection password="E7E3" sheet="1" objects="1"/>
  <protectedRanges>
    <protectedRange sqref="B3 C4:C65534" name="区域1"/>
  </protectedRanges>
  <mergeCells count="6">
    <mergeCell ref="A25:I25"/>
    <mergeCell ref="B1:I2"/>
    <mergeCell ref="B3:H4"/>
    <mergeCell ref="B11:H14"/>
    <mergeCell ref="B15:I16"/>
    <mergeCell ref="B23:I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孙惠芹</cp:lastModifiedBy>
  <dcterms:created xsi:type="dcterms:W3CDTF">2008-11-13T02:17:41Z</dcterms:created>
  <dcterms:modified xsi:type="dcterms:W3CDTF">2020-10-05T07:22:08Z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